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8955" activeTab="0"/>
  </bookViews>
  <sheets>
    <sheet name="29収支予算書3.15 " sheetId="1" r:id="rId1"/>
  </sheets>
  <externalReferences>
    <externalReference r:id="rId4"/>
    <externalReference r:id="rId5"/>
  </externalReferences>
  <definedNames>
    <definedName name="_xlnm.Print_Titles" localSheetId="0">'29収支予算書3.15 '!$4:$5</definedName>
  </definedNames>
  <calcPr fullCalcOnLoad="1"/>
</workbook>
</file>

<file path=xl/sharedStrings.xml><?xml version="1.0" encoding="utf-8"?>
<sst xmlns="http://schemas.openxmlformats.org/spreadsheetml/2006/main" count="114" uniqueCount="108">
  <si>
    <t>Ⅰ 　一般正味財産増減の部</t>
  </si>
  <si>
    <t>科　　　　　　　　　　目</t>
  </si>
  <si>
    <t>（2） 経常費用</t>
  </si>
  <si>
    <t>事業費</t>
  </si>
  <si>
    <t>　 福利厚生費</t>
  </si>
  <si>
    <t>管理費</t>
  </si>
  <si>
    <t>会費収入</t>
  </si>
  <si>
    <t>　 通常会費収入</t>
  </si>
  <si>
    <t>　 特別会費収入</t>
  </si>
  <si>
    <t>入会金収入</t>
  </si>
  <si>
    <t>事業収入</t>
  </si>
  <si>
    <t>　 印刷物売払収入</t>
  </si>
  <si>
    <t>　 印刷物発送料収入</t>
  </si>
  <si>
    <t>　 保険手数料収入</t>
  </si>
  <si>
    <t>　 広告料収入</t>
  </si>
  <si>
    <t>負担金収入</t>
  </si>
  <si>
    <t>雑収入</t>
  </si>
  <si>
    <t>　 受取利息収入</t>
  </si>
  <si>
    <t xml:space="preserve"> 　雑収入</t>
  </si>
  <si>
    <t>　 旅費交通費</t>
  </si>
  <si>
    <t xml:space="preserve"> 　食糧費</t>
  </si>
  <si>
    <t>　 通信運搬費</t>
  </si>
  <si>
    <t>　 手数料</t>
  </si>
  <si>
    <t>　 委託料</t>
  </si>
  <si>
    <t>　 保険料</t>
  </si>
  <si>
    <t>　 租税公課</t>
  </si>
  <si>
    <t>　 負担金</t>
  </si>
  <si>
    <t>　 報酬</t>
  </si>
  <si>
    <t>　 図書費</t>
  </si>
  <si>
    <t xml:space="preserve"> 　光熱水費</t>
  </si>
  <si>
    <t>　 負担金支出</t>
  </si>
  <si>
    <t>　 雑費</t>
  </si>
  <si>
    <t>　 渉外費</t>
  </si>
  <si>
    <t>　　 経常費用計</t>
  </si>
  <si>
    <t>Ⅱ 　正味財産期末残高</t>
  </si>
  <si>
    <t>（単位 ： 円）</t>
  </si>
  <si>
    <t>増　　 減</t>
  </si>
  <si>
    <t>受託事業収入</t>
  </si>
  <si>
    <t>　 労務費</t>
  </si>
  <si>
    <t>　 諸謝金</t>
  </si>
  <si>
    <t xml:space="preserve">   広告料</t>
  </si>
  <si>
    <t>　 食糧費</t>
  </si>
  <si>
    <t>　 用地境界杭再設置受託収入</t>
  </si>
  <si>
    <t>　 CPDセミナー受講料収入</t>
  </si>
  <si>
    <t>（1） 経常収益</t>
  </si>
  <si>
    <t>　　 経常収益計</t>
  </si>
  <si>
    <t xml:space="preserve">　 消耗品費              </t>
  </si>
  <si>
    <t xml:space="preserve">　 印刷製本費            </t>
  </si>
  <si>
    <t xml:space="preserve">　 光熱水費                </t>
  </si>
  <si>
    <t xml:space="preserve">　 通信運搬費          </t>
  </si>
  <si>
    <t xml:space="preserve">　 賃借料             </t>
  </si>
  <si>
    <t xml:space="preserve">　 旅費交通費      </t>
  </si>
  <si>
    <t xml:space="preserve">   印刷製本費             </t>
  </si>
  <si>
    <t xml:space="preserve">　 賃借料                </t>
  </si>
  <si>
    <t>　 給料手当</t>
  </si>
  <si>
    <t>　 退職給付費用</t>
  </si>
  <si>
    <t>当期経常増減額</t>
  </si>
  <si>
    <t xml:space="preserve"> 経常増減の部</t>
  </si>
  <si>
    <t xml:space="preserve">  当期一般正味財産増減額</t>
  </si>
  <si>
    <t xml:space="preserve">  一般正味財産期首残高</t>
  </si>
  <si>
    <t xml:space="preserve">  一般正味財産期末残高</t>
  </si>
  <si>
    <t>備 　　　　考</t>
  </si>
  <si>
    <t>　損害保険料</t>
  </si>
  <si>
    <t>　 傷害保険料</t>
  </si>
  <si>
    <t xml:space="preserve">   福利厚生費</t>
  </si>
  <si>
    <t>グループ保険手数料</t>
  </si>
  <si>
    <t>広報誌広告料</t>
  </si>
  <si>
    <t>ＣＰＤセミナー参加料</t>
  </si>
  <si>
    <t>健康保険・厚生年金・労働保険</t>
  </si>
  <si>
    <t>員外監事</t>
  </si>
  <si>
    <t>健康診断等</t>
  </si>
  <si>
    <t>健康保険・厚生年金・労働保険</t>
  </si>
  <si>
    <t>中退共掛金</t>
  </si>
  <si>
    <t>広報誌印刷等</t>
  </si>
  <si>
    <t>総会</t>
  </si>
  <si>
    <t>記念講演会等</t>
  </si>
  <si>
    <t>技術研修会、意見交換会等</t>
  </si>
  <si>
    <t>技術研修会等</t>
  </si>
  <si>
    <t>法令遵守研修会、賀詞交換会</t>
  </si>
  <si>
    <t>総会、会員名簿</t>
  </si>
  <si>
    <t>役員損害賠償責任保険</t>
  </si>
  <si>
    <t>鹿児島建設新聞等広告</t>
  </si>
  <si>
    <t>災害対応研修会、技術研修会等</t>
  </si>
  <si>
    <t>災害支援連絡会、経営協議会等</t>
  </si>
  <si>
    <t>用地境界杭再設置事業</t>
  </si>
  <si>
    <t>新聞購読料</t>
  </si>
  <si>
    <t>振り込み手数料等</t>
  </si>
  <si>
    <t>インターネット接続料</t>
  </si>
  <si>
    <t>ボランティア、配線工事等</t>
  </si>
  <si>
    <t>全測連会費等</t>
  </si>
  <si>
    <t xml:space="preserve"> 　補助金収入</t>
  </si>
  <si>
    <r>
      <rPr>
        <u val="single"/>
        <sz val="14"/>
        <color indexed="8"/>
        <rFont val="ＭＳ Ｐゴシック"/>
        <family val="3"/>
      </rPr>
      <t xml:space="preserve">平成２９年度　損益予算書 </t>
    </r>
    <r>
      <rPr>
        <u val="single"/>
        <sz val="10"/>
        <color indexed="8"/>
        <rFont val="ＭＳ Ｐゴシック"/>
        <family val="3"/>
      </rPr>
      <t xml:space="preserve"> </t>
    </r>
    <r>
      <rPr>
        <u val="single"/>
        <sz val="14"/>
        <color indexed="8"/>
        <rFont val="ＭＳ Ｐゴシック"/>
        <family val="3"/>
      </rPr>
      <t xml:space="preserve">  </t>
    </r>
  </si>
  <si>
    <t>平成 ２９ 年４月１日 から 平成３０年３月３１日 まで</t>
  </si>
  <si>
    <t>２９年度予算額</t>
  </si>
  <si>
    <t>２８年度予算額</t>
  </si>
  <si>
    <t>九地協測量の日講演会補助</t>
  </si>
  <si>
    <t>親睦交流会の参加費等</t>
  </si>
  <si>
    <t>全測連・九地協旅費等</t>
  </si>
  <si>
    <t>法人県民税</t>
  </si>
  <si>
    <t>親睦交流会・会員表彰</t>
  </si>
  <si>
    <t>総会・会議用茶</t>
  </si>
  <si>
    <t>ボランティア保険</t>
  </si>
  <si>
    <t>水道代</t>
  </si>
  <si>
    <t>電気・電力</t>
  </si>
  <si>
    <t>玄関マット</t>
  </si>
  <si>
    <t>お中元・お歳暮・タクシーＣ・土産</t>
  </si>
  <si>
    <t>145,000×61社</t>
  </si>
  <si>
    <t>ボランティア推進等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</si>
</sst>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u val="single"/>
      <sz val="8"/>
      <color indexed="8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46" fillId="0" borderId="0" xfId="0" applyNumberFormat="1" applyFont="1" applyAlignment="1">
      <alignment vertical="center"/>
    </xf>
    <xf numFmtId="176" fontId="7" fillId="0" borderId="13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56" fontId="0" fillId="0" borderId="0" xfId="0" applyNumberFormat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47" fillId="0" borderId="16" xfId="0" applyNumberFormat="1" applyFon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vertical="center"/>
    </xf>
    <xf numFmtId="176" fontId="11" fillId="0" borderId="18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176" fontId="12" fillId="0" borderId="18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12" fillId="0" borderId="23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horizontal="right"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10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right"/>
    </xf>
    <xf numFmtId="176" fontId="0" fillId="0" borderId="0" xfId="0" applyNumberFormat="1" applyFill="1" applyAlignment="1">
      <alignment horizontal="right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98;&#65305;&#20104;&#31639;\17&#25613;&#30410;&#20104;&#31639;&#20869;&#35379;&#26360;&#65288;&#30476;&#25552;&#20986;&#65289;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65298;&#65305;&#20104;&#31639;\17&#25613;&#30410;&#20104;&#31639;&#20869;&#35379;&#26360;3.13&#65288;&#30476;&#25552;&#20986;&#65289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9予算書内訳書 3.8"/>
    </sheetNames>
    <sheetDataSet>
      <sheetData sheetId="0">
        <row r="30">
          <cell r="H30">
            <v>4985000</v>
          </cell>
        </row>
        <row r="31">
          <cell r="H31">
            <v>748000</v>
          </cell>
        </row>
        <row r="32">
          <cell r="H32">
            <v>57500</v>
          </cell>
        </row>
        <row r="35">
          <cell r="H35">
            <v>3718000</v>
          </cell>
        </row>
        <row r="36">
          <cell r="H36">
            <v>173000</v>
          </cell>
        </row>
        <row r="39">
          <cell r="H39">
            <v>123000</v>
          </cell>
        </row>
        <row r="40">
          <cell r="H40">
            <v>950000</v>
          </cell>
        </row>
        <row r="44">
          <cell r="H44">
            <v>2023500</v>
          </cell>
        </row>
        <row r="45">
          <cell r="H45">
            <v>15000</v>
          </cell>
        </row>
        <row r="46">
          <cell r="H46">
            <v>510000</v>
          </cell>
        </row>
        <row r="49">
          <cell r="H49">
            <v>271000</v>
          </cell>
        </row>
        <row r="50">
          <cell r="G50">
            <v>41000</v>
          </cell>
        </row>
        <row r="51">
          <cell r="G51">
            <v>2500</v>
          </cell>
        </row>
        <row r="53">
          <cell r="G53">
            <v>1573000</v>
          </cell>
        </row>
        <row r="54">
          <cell r="G54">
            <v>600000</v>
          </cell>
        </row>
        <row r="57">
          <cell r="G57">
            <v>17000</v>
          </cell>
        </row>
        <row r="58">
          <cell r="G58">
            <v>60000</v>
          </cell>
        </row>
        <row r="59">
          <cell r="G59">
            <v>60000</v>
          </cell>
        </row>
        <row r="60">
          <cell r="G60">
            <v>207000</v>
          </cell>
        </row>
        <row r="61">
          <cell r="G61">
            <v>100000</v>
          </cell>
        </row>
        <row r="62">
          <cell r="G62">
            <v>321000</v>
          </cell>
        </row>
        <row r="63">
          <cell r="G63">
            <v>2481000</v>
          </cell>
        </row>
        <row r="64">
          <cell r="G64">
            <v>200000</v>
          </cell>
        </row>
        <row r="65">
          <cell r="G65">
            <v>160000</v>
          </cell>
        </row>
        <row r="67">
          <cell r="G67">
            <v>100000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9予算書内訳書 3.13"/>
      <sheetName val="29予算書内訳書 3.15 (2)"/>
      <sheetName val="29予算書内訳書 3.15 (3)"/>
    </sheetNames>
    <sheetDataSet>
      <sheetData sheetId="1">
        <row r="11">
          <cell r="H11">
            <v>13096000</v>
          </cell>
        </row>
        <row r="12">
          <cell r="H12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45500</v>
          </cell>
        </row>
        <row r="17">
          <cell r="H17">
            <v>60000</v>
          </cell>
        </row>
        <row r="19">
          <cell r="H19">
            <v>1000000</v>
          </cell>
        </row>
        <row r="21">
          <cell r="H21">
            <v>600000</v>
          </cell>
        </row>
        <row r="23">
          <cell r="H23">
            <v>5000</v>
          </cell>
        </row>
        <row r="24">
          <cell r="H24">
            <v>100000</v>
          </cell>
        </row>
        <row r="25">
          <cell r="H25">
            <v>100000</v>
          </cell>
        </row>
      </sheetData>
      <sheetData sheetId="2">
        <row r="10">
          <cell r="H10">
            <v>8845000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73"/>
  <sheetViews>
    <sheetView tabSelected="1" zoomScalePageLayoutView="0" workbookViewId="0" topLeftCell="A1">
      <pane ySplit="5" topLeftCell="A54" activePane="bottomLeft" state="frozen"/>
      <selection pane="topLeft" activeCell="A1" sqref="A1"/>
      <selection pane="bottomLeft" activeCell="J40" sqref="J40"/>
    </sheetView>
  </sheetViews>
  <sheetFormatPr defaultColWidth="9.140625" defaultRowHeight="15"/>
  <cols>
    <col min="1" max="1" width="1.421875" style="1" customWidth="1"/>
    <col min="2" max="2" width="1.1484375" style="1" customWidth="1"/>
    <col min="3" max="3" width="3.00390625" style="1" customWidth="1"/>
    <col min="4" max="4" width="24.421875" style="1" customWidth="1"/>
    <col min="5" max="5" width="11.8515625" style="16" customWidth="1"/>
    <col min="6" max="7" width="12.140625" style="16" customWidth="1"/>
    <col min="8" max="8" width="18.421875" style="16" customWidth="1"/>
    <col min="9" max="11" width="9.00390625" style="1" customWidth="1"/>
    <col min="12" max="12" width="9.28125" style="1" bestFit="1" customWidth="1"/>
    <col min="13" max="16384" width="9.00390625" style="1" customWidth="1"/>
  </cols>
  <sheetData>
    <row r="1" spans="1:9" ht="17.25">
      <c r="A1" s="33" t="s">
        <v>91</v>
      </c>
      <c r="B1" s="34"/>
      <c r="C1" s="34"/>
      <c r="D1" s="34"/>
      <c r="E1" s="34"/>
      <c r="F1" s="34"/>
      <c r="G1" s="34"/>
      <c r="H1" s="34"/>
      <c r="I1" s="14"/>
    </row>
    <row r="2" spans="1:8" ht="4.5" customHeight="1">
      <c r="A2" s="2"/>
      <c r="B2" s="3"/>
      <c r="C2" s="3"/>
      <c r="D2" s="3"/>
      <c r="E2" s="15"/>
      <c r="F2" s="15"/>
      <c r="G2" s="15"/>
      <c r="H2" s="15"/>
    </row>
    <row r="3" spans="1:8" ht="13.5">
      <c r="A3" s="39" t="s">
        <v>92</v>
      </c>
      <c r="B3" s="39"/>
      <c r="C3" s="39"/>
      <c r="D3" s="39"/>
      <c r="E3" s="39"/>
      <c r="F3" s="39"/>
      <c r="G3" s="39"/>
      <c r="H3" s="39"/>
    </row>
    <row r="4" spans="7:8" ht="12" customHeight="1" thickBot="1">
      <c r="G4" s="35" t="s">
        <v>35</v>
      </c>
      <c r="H4" s="36"/>
    </row>
    <row r="5" spans="1:8" ht="14.25" thickBot="1">
      <c r="A5" s="37" t="s">
        <v>1</v>
      </c>
      <c r="B5" s="38"/>
      <c r="C5" s="38"/>
      <c r="D5" s="38"/>
      <c r="E5" s="17" t="s">
        <v>93</v>
      </c>
      <c r="F5" s="17" t="s">
        <v>94</v>
      </c>
      <c r="G5" s="18" t="s">
        <v>36</v>
      </c>
      <c r="H5" s="19" t="s">
        <v>61</v>
      </c>
    </row>
    <row r="6" spans="1:8" ht="17.25" customHeight="1">
      <c r="A6" s="4" t="s">
        <v>0</v>
      </c>
      <c r="B6" s="8"/>
      <c r="C6" s="8"/>
      <c r="D6" s="8"/>
      <c r="E6" s="13"/>
      <c r="F6" s="13"/>
      <c r="G6" s="13"/>
      <c r="H6" s="20"/>
    </row>
    <row r="7" spans="1:8" ht="17.25" customHeight="1">
      <c r="A7" s="4"/>
      <c r="B7" s="8" t="s">
        <v>57</v>
      </c>
      <c r="C7" s="8"/>
      <c r="D7" s="8"/>
      <c r="E7" s="13"/>
      <c r="F7" s="13"/>
      <c r="G7" s="13"/>
      <c r="H7" s="20"/>
    </row>
    <row r="8" spans="1:8" ht="17.25" customHeight="1">
      <c r="A8" s="4"/>
      <c r="B8" s="8"/>
      <c r="C8" s="8" t="s">
        <v>44</v>
      </c>
      <c r="D8" s="8"/>
      <c r="E8" s="13"/>
      <c r="F8" s="13"/>
      <c r="G8" s="13"/>
      <c r="H8" s="20"/>
    </row>
    <row r="9" spans="1:8" ht="17.25" customHeight="1">
      <c r="A9" s="4"/>
      <c r="B9" s="8"/>
      <c r="C9" s="8"/>
      <c r="D9" s="8" t="s">
        <v>6</v>
      </c>
      <c r="E9" s="13">
        <f>SUM(E10+E11)</f>
        <v>21941000</v>
      </c>
      <c r="F9" s="13">
        <f>SUM(F10+F11)</f>
        <v>20846000</v>
      </c>
      <c r="G9" s="13">
        <f aca="true" t="shared" si="0" ref="G9:G26">E9-F9</f>
        <v>1095000</v>
      </c>
      <c r="H9" s="20"/>
    </row>
    <row r="10" spans="1:8" ht="17.25" customHeight="1">
      <c r="A10" s="4"/>
      <c r="B10" s="8"/>
      <c r="C10" s="8"/>
      <c r="D10" s="8" t="s">
        <v>7</v>
      </c>
      <c r="E10" s="13">
        <f>'[2]29予算書内訳書 3.15 (3)'!$H$10</f>
        <v>8845000</v>
      </c>
      <c r="F10" s="13">
        <v>8990000</v>
      </c>
      <c r="G10" s="13">
        <f t="shared" si="0"/>
        <v>-145000</v>
      </c>
      <c r="H10" s="20" t="s">
        <v>106</v>
      </c>
    </row>
    <row r="11" spans="1:8" ht="17.25" customHeight="1">
      <c r="A11" s="4"/>
      <c r="B11" s="8"/>
      <c r="C11" s="8"/>
      <c r="D11" s="8" t="s">
        <v>8</v>
      </c>
      <c r="E11" s="13">
        <f>'[2]29予算書内訳書 3.15 (2)'!$H$11</f>
        <v>13096000</v>
      </c>
      <c r="F11" s="13">
        <v>11856000</v>
      </c>
      <c r="G11" s="13">
        <f t="shared" si="0"/>
        <v>1240000</v>
      </c>
      <c r="H11" s="20"/>
    </row>
    <row r="12" spans="1:11" ht="17.25" customHeight="1">
      <c r="A12" s="4"/>
      <c r="B12" s="8"/>
      <c r="C12" s="8"/>
      <c r="D12" s="8" t="s">
        <v>9</v>
      </c>
      <c r="E12" s="13">
        <f>'[2]29予算書内訳書 3.15 (2)'!$H$12</f>
        <v>0</v>
      </c>
      <c r="F12" s="13">
        <v>0</v>
      </c>
      <c r="G12" s="13">
        <f>E12-F12</f>
        <v>0</v>
      </c>
      <c r="H12" s="20"/>
      <c r="K12" s="6"/>
    </row>
    <row r="13" spans="1:8" ht="17.25" customHeight="1">
      <c r="A13" s="4"/>
      <c r="B13" s="8"/>
      <c r="C13" s="8"/>
      <c r="D13" s="8" t="s">
        <v>10</v>
      </c>
      <c r="E13" s="13">
        <f>E14+E15+E16+E17</f>
        <v>105500</v>
      </c>
      <c r="F13" s="13">
        <f>F14+F15+F16+F17</f>
        <v>105000</v>
      </c>
      <c r="G13" s="13">
        <f t="shared" si="0"/>
        <v>500</v>
      </c>
      <c r="H13" s="20"/>
    </row>
    <row r="14" spans="1:8" ht="17.25" customHeight="1">
      <c r="A14" s="4"/>
      <c r="B14" s="8"/>
      <c r="C14" s="8"/>
      <c r="D14" s="8" t="s">
        <v>11</v>
      </c>
      <c r="E14" s="13">
        <f>'[2]29予算書内訳書 3.15 (2)'!$H$14</f>
        <v>0</v>
      </c>
      <c r="F14" s="13">
        <v>0</v>
      </c>
      <c r="G14" s="13">
        <f t="shared" si="0"/>
        <v>0</v>
      </c>
      <c r="H14" s="20"/>
    </row>
    <row r="15" spans="1:8" ht="17.25" customHeight="1">
      <c r="A15" s="4"/>
      <c r="B15" s="8"/>
      <c r="C15" s="8"/>
      <c r="D15" s="8" t="s">
        <v>12</v>
      </c>
      <c r="E15" s="13">
        <f>'[2]29予算書内訳書 3.15 (2)'!$H$15</f>
        <v>0</v>
      </c>
      <c r="F15" s="13">
        <v>0</v>
      </c>
      <c r="G15" s="13">
        <f t="shared" si="0"/>
        <v>0</v>
      </c>
      <c r="H15" s="20"/>
    </row>
    <row r="16" spans="1:8" ht="17.25" customHeight="1">
      <c r="A16" s="4"/>
      <c r="B16" s="8"/>
      <c r="C16" s="8"/>
      <c r="D16" s="8" t="s">
        <v>13</v>
      </c>
      <c r="E16" s="13">
        <f>'[2]29予算書内訳書 3.15 (2)'!$H$16</f>
        <v>45500</v>
      </c>
      <c r="F16" s="13">
        <v>45000</v>
      </c>
      <c r="G16" s="13">
        <f t="shared" si="0"/>
        <v>500</v>
      </c>
      <c r="H16" s="21" t="s">
        <v>65</v>
      </c>
    </row>
    <row r="17" spans="1:8" ht="17.25" customHeight="1">
      <c r="A17" s="4"/>
      <c r="B17" s="8"/>
      <c r="C17" s="8"/>
      <c r="D17" s="8" t="s">
        <v>14</v>
      </c>
      <c r="E17" s="13">
        <f>'[2]29予算書内訳書 3.15 (2)'!$H$17</f>
        <v>60000</v>
      </c>
      <c r="F17" s="13">
        <v>60000</v>
      </c>
      <c r="G17" s="13">
        <f t="shared" si="0"/>
        <v>0</v>
      </c>
      <c r="H17" s="21" t="s">
        <v>66</v>
      </c>
    </row>
    <row r="18" spans="1:8" ht="17.25" customHeight="1">
      <c r="A18" s="4"/>
      <c r="B18" s="8"/>
      <c r="C18" s="8"/>
      <c r="D18" s="8" t="s">
        <v>37</v>
      </c>
      <c r="E18" s="13">
        <f>SUM(E19)</f>
        <v>1000000</v>
      </c>
      <c r="F18" s="13">
        <f>SUM(F19)</f>
        <v>1000000</v>
      </c>
      <c r="G18" s="13">
        <f t="shared" si="0"/>
        <v>0</v>
      </c>
      <c r="H18" s="21"/>
    </row>
    <row r="19" spans="1:8" ht="17.25" customHeight="1">
      <c r="A19" s="4"/>
      <c r="B19" s="8"/>
      <c r="C19" s="8"/>
      <c r="D19" s="8" t="s">
        <v>42</v>
      </c>
      <c r="E19" s="13">
        <f>'[2]29予算書内訳書 3.15 (2)'!$H$19</f>
        <v>1000000</v>
      </c>
      <c r="F19" s="13">
        <v>1000000</v>
      </c>
      <c r="G19" s="13">
        <f t="shared" si="0"/>
        <v>0</v>
      </c>
      <c r="H19" s="21"/>
    </row>
    <row r="20" spans="1:10" ht="17.25" customHeight="1">
      <c r="A20" s="4"/>
      <c r="B20" s="8"/>
      <c r="C20" s="8"/>
      <c r="D20" s="8" t="s">
        <v>15</v>
      </c>
      <c r="E20" s="13">
        <f>SUM(E21)</f>
        <v>600000</v>
      </c>
      <c r="F20" s="13">
        <v>600000</v>
      </c>
      <c r="G20" s="13">
        <f t="shared" si="0"/>
        <v>0</v>
      </c>
      <c r="H20" s="21"/>
      <c r="J20" s="12"/>
    </row>
    <row r="21" spans="1:8" ht="17.25" customHeight="1">
      <c r="A21" s="4"/>
      <c r="B21" s="8"/>
      <c r="C21" s="8"/>
      <c r="D21" s="8" t="s">
        <v>43</v>
      </c>
      <c r="E21" s="13">
        <f>'[2]29予算書内訳書 3.15 (2)'!$H$21</f>
        <v>600000</v>
      </c>
      <c r="F21" s="13">
        <v>600000</v>
      </c>
      <c r="G21" s="13">
        <f t="shared" si="0"/>
        <v>0</v>
      </c>
      <c r="H21" s="21" t="s">
        <v>67</v>
      </c>
    </row>
    <row r="22" spans="1:8" ht="17.25" customHeight="1">
      <c r="A22" s="4"/>
      <c r="B22" s="8"/>
      <c r="C22" s="8"/>
      <c r="D22" s="8" t="s">
        <v>16</v>
      </c>
      <c r="E22" s="13">
        <f>E23+E24+E25</f>
        <v>205000</v>
      </c>
      <c r="F22" s="13">
        <f>F23+F24+F25</f>
        <v>205000</v>
      </c>
      <c r="G22" s="13">
        <f t="shared" si="0"/>
        <v>0</v>
      </c>
      <c r="H22" s="20"/>
    </row>
    <row r="23" spans="1:8" ht="17.25" customHeight="1">
      <c r="A23" s="4"/>
      <c r="B23" s="8"/>
      <c r="C23" s="8"/>
      <c r="D23" s="8" t="s">
        <v>17</v>
      </c>
      <c r="E23" s="13">
        <f>'[2]29予算書内訳書 3.15 (2)'!$H$23</f>
        <v>5000</v>
      </c>
      <c r="F23" s="13">
        <v>5000</v>
      </c>
      <c r="G23" s="13">
        <f t="shared" si="0"/>
        <v>0</v>
      </c>
      <c r="H23" s="20"/>
    </row>
    <row r="24" spans="1:8" ht="17.25" customHeight="1">
      <c r="A24" s="4"/>
      <c r="B24" s="8"/>
      <c r="C24" s="8"/>
      <c r="D24" s="8" t="s">
        <v>90</v>
      </c>
      <c r="E24" s="13">
        <f>'[2]29予算書内訳書 3.15 (2)'!$H$24</f>
        <v>100000</v>
      </c>
      <c r="F24" s="13">
        <v>100000</v>
      </c>
      <c r="G24" s="13">
        <f t="shared" si="0"/>
        <v>0</v>
      </c>
      <c r="H24" s="21" t="s">
        <v>95</v>
      </c>
    </row>
    <row r="25" spans="1:8" ht="17.25" customHeight="1">
      <c r="A25" s="4"/>
      <c r="B25" s="8"/>
      <c r="C25" s="8"/>
      <c r="D25" s="8" t="s">
        <v>18</v>
      </c>
      <c r="E25" s="13">
        <f>'[2]29予算書内訳書 3.15 (2)'!$H$25</f>
        <v>100000</v>
      </c>
      <c r="F25" s="13">
        <v>100000</v>
      </c>
      <c r="G25" s="13">
        <f t="shared" si="0"/>
        <v>0</v>
      </c>
      <c r="H25" s="21" t="s">
        <v>96</v>
      </c>
    </row>
    <row r="26" spans="1:8" ht="17.25" customHeight="1">
      <c r="A26" s="4"/>
      <c r="B26" s="8" t="s">
        <v>45</v>
      </c>
      <c r="C26" s="8"/>
      <c r="D26" s="8"/>
      <c r="E26" s="22">
        <f>SUM(E9+E12+E13+E18+E20+E22)</f>
        <v>23851500</v>
      </c>
      <c r="F26" s="22">
        <f>SUM(F9+F12+F13+F18+F20+F22)</f>
        <v>22756000</v>
      </c>
      <c r="G26" s="22">
        <f t="shared" si="0"/>
        <v>1095500</v>
      </c>
      <c r="H26" s="23"/>
    </row>
    <row r="27" spans="1:8" ht="17.25" customHeight="1">
      <c r="A27" s="4"/>
      <c r="B27" s="8"/>
      <c r="C27" s="8"/>
      <c r="D27" s="8"/>
      <c r="E27" s="13"/>
      <c r="F27" s="13"/>
      <c r="G27" s="13"/>
      <c r="H27" s="20"/>
    </row>
    <row r="28" spans="1:8" ht="17.25" customHeight="1">
      <c r="A28" s="4"/>
      <c r="B28" s="8"/>
      <c r="C28" s="8" t="s">
        <v>2</v>
      </c>
      <c r="D28" s="8"/>
      <c r="E28" s="13"/>
      <c r="F28" s="13"/>
      <c r="G28" s="13"/>
      <c r="H28" s="20"/>
    </row>
    <row r="29" spans="1:8" ht="17.25" customHeight="1">
      <c r="A29" s="4"/>
      <c r="B29" s="8"/>
      <c r="C29" s="8"/>
      <c r="D29" s="8" t="s">
        <v>3</v>
      </c>
      <c r="E29" s="13">
        <f>SUM(E30:E46)</f>
        <v>17102000</v>
      </c>
      <c r="F29" s="13">
        <f>SUM(F30:F46)</f>
        <v>16755000</v>
      </c>
      <c r="G29" s="13">
        <f>E29-F29</f>
        <v>347000</v>
      </c>
      <c r="H29" s="24"/>
    </row>
    <row r="30" spans="1:8" ht="17.25" customHeight="1">
      <c r="A30" s="4"/>
      <c r="B30" s="8"/>
      <c r="C30" s="8"/>
      <c r="D30" s="8" t="s">
        <v>54</v>
      </c>
      <c r="E30" s="13">
        <f>'[1]29予算書内訳書 3.8'!$H$30</f>
        <v>4985000</v>
      </c>
      <c r="F30" s="13">
        <v>5213000</v>
      </c>
      <c r="G30" s="13">
        <f aca="true" t="shared" si="1" ref="G30:G67">E30-F30</f>
        <v>-228000</v>
      </c>
      <c r="H30" s="20"/>
    </row>
    <row r="31" spans="1:8" ht="17.25" customHeight="1">
      <c r="A31" s="4"/>
      <c r="B31" s="8"/>
      <c r="C31" s="8"/>
      <c r="D31" s="8" t="s">
        <v>24</v>
      </c>
      <c r="E31" s="13">
        <f>'[1]29予算書内訳書 3.8'!$H$31</f>
        <v>748000</v>
      </c>
      <c r="F31" s="13">
        <v>717000</v>
      </c>
      <c r="G31" s="13">
        <f t="shared" si="1"/>
        <v>31000</v>
      </c>
      <c r="H31" s="25" t="s">
        <v>68</v>
      </c>
    </row>
    <row r="32" spans="1:8" ht="17.25" customHeight="1">
      <c r="A32" s="4"/>
      <c r="B32" s="8"/>
      <c r="C32" s="8"/>
      <c r="D32" s="8" t="s">
        <v>55</v>
      </c>
      <c r="E32" s="13">
        <f>'[1]29予算書内訳書 3.8'!$H$32</f>
        <v>57500</v>
      </c>
      <c r="F32" s="13">
        <v>57500</v>
      </c>
      <c r="G32" s="13">
        <f t="shared" si="1"/>
        <v>0</v>
      </c>
      <c r="H32" s="21" t="s">
        <v>72</v>
      </c>
    </row>
    <row r="33" spans="1:8" ht="17.25" customHeight="1">
      <c r="A33" s="4"/>
      <c r="B33" s="9"/>
      <c r="C33" s="8"/>
      <c r="D33" s="8" t="s">
        <v>4</v>
      </c>
      <c r="E33" s="13">
        <v>267000</v>
      </c>
      <c r="F33" s="13">
        <v>350000</v>
      </c>
      <c r="G33" s="13">
        <f t="shared" si="1"/>
        <v>-83000</v>
      </c>
      <c r="H33" s="21" t="s">
        <v>99</v>
      </c>
    </row>
    <row r="34" spans="1:8" ht="17.25" customHeight="1">
      <c r="A34" s="4"/>
      <c r="B34" s="8"/>
      <c r="C34" s="8"/>
      <c r="D34" s="8" t="s">
        <v>39</v>
      </c>
      <c r="E34" s="13">
        <v>384000</v>
      </c>
      <c r="F34" s="13">
        <v>450000</v>
      </c>
      <c r="G34" s="13">
        <f t="shared" si="1"/>
        <v>-66000</v>
      </c>
      <c r="H34" s="25" t="s">
        <v>82</v>
      </c>
    </row>
    <row r="35" spans="1:8" ht="17.25" customHeight="1">
      <c r="A35" s="4"/>
      <c r="B35" s="8"/>
      <c r="C35" s="8"/>
      <c r="D35" s="8" t="s">
        <v>19</v>
      </c>
      <c r="E35" s="13">
        <f>'[1]29予算書内訳書 3.8'!$H$35</f>
        <v>3718000</v>
      </c>
      <c r="F35" s="13">
        <v>3135000</v>
      </c>
      <c r="G35" s="13">
        <f t="shared" si="1"/>
        <v>583000</v>
      </c>
      <c r="H35" s="25" t="s">
        <v>83</v>
      </c>
    </row>
    <row r="36" spans="1:8" ht="17.25" customHeight="1">
      <c r="A36" s="4"/>
      <c r="B36" s="8"/>
      <c r="C36" s="8"/>
      <c r="D36" s="8" t="s">
        <v>20</v>
      </c>
      <c r="E36" s="13">
        <f>'[1]29予算書内訳書 3.8'!$H$36</f>
        <v>173000</v>
      </c>
      <c r="F36" s="13">
        <v>105000</v>
      </c>
      <c r="G36" s="13">
        <f t="shared" si="1"/>
        <v>68000</v>
      </c>
      <c r="H36" s="21" t="s">
        <v>75</v>
      </c>
    </row>
    <row r="37" spans="1:8" ht="17.25" customHeight="1">
      <c r="A37" s="4"/>
      <c r="B37" s="8"/>
      <c r="C37" s="8"/>
      <c r="D37" s="8" t="s">
        <v>46</v>
      </c>
      <c r="E37" s="13">
        <v>770000</v>
      </c>
      <c r="F37" s="13">
        <v>465000</v>
      </c>
      <c r="G37" s="13">
        <f t="shared" si="1"/>
        <v>305000</v>
      </c>
      <c r="H37" s="21" t="s">
        <v>107</v>
      </c>
    </row>
    <row r="38" spans="1:8" ht="17.25" customHeight="1">
      <c r="A38" s="4"/>
      <c r="B38" s="8"/>
      <c r="C38" s="8"/>
      <c r="D38" s="8" t="s">
        <v>47</v>
      </c>
      <c r="E38" s="13">
        <v>1805000</v>
      </c>
      <c r="F38" s="13">
        <v>2100000</v>
      </c>
      <c r="G38" s="13">
        <f t="shared" si="1"/>
        <v>-295000</v>
      </c>
      <c r="H38" s="21" t="s">
        <v>73</v>
      </c>
    </row>
    <row r="39" spans="1:8" ht="17.25" customHeight="1">
      <c r="A39" s="4"/>
      <c r="B39" s="8"/>
      <c r="C39" s="8"/>
      <c r="D39" s="8" t="s">
        <v>48</v>
      </c>
      <c r="E39" s="13">
        <f>'[1]29予算書内訳書 3.8'!$H$39</f>
        <v>123000</v>
      </c>
      <c r="F39" s="13">
        <v>123000</v>
      </c>
      <c r="G39" s="13">
        <f t="shared" si="1"/>
        <v>0</v>
      </c>
      <c r="H39" s="21" t="s">
        <v>103</v>
      </c>
    </row>
    <row r="40" spans="1:8" ht="17.25" customHeight="1">
      <c r="A40" s="4"/>
      <c r="B40" s="8"/>
      <c r="C40" s="8"/>
      <c r="D40" s="8" t="s">
        <v>38</v>
      </c>
      <c r="E40" s="13">
        <f>'[1]29予算書内訳書 3.8'!$H$40</f>
        <v>950000</v>
      </c>
      <c r="F40" s="13">
        <v>950000</v>
      </c>
      <c r="G40" s="13">
        <f t="shared" si="1"/>
        <v>0</v>
      </c>
      <c r="H40" s="21" t="s">
        <v>84</v>
      </c>
    </row>
    <row r="41" spans="1:8" ht="17.25" customHeight="1">
      <c r="A41" s="4"/>
      <c r="B41" s="8"/>
      <c r="C41" s="8"/>
      <c r="D41" s="8" t="s">
        <v>49</v>
      </c>
      <c r="E41" s="13">
        <v>320000</v>
      </c>
      <c r="F41" s="13">
        <v>360000</v>
      </c>
      <c r="G41" s="13">
        <f t="shared" si="1"/>
        <v>-40000</v>
      </c>
      <c r="H41" s="21" t="s">
        <v>75</v>
      </c>
    </row>
    <row r="42" spans="1:8" ht="17.25" customHeight="1">
      <c r="A42" s="4"/>
      <c r="B42" s="8"/>
      <c r="C42" s="8"/>
      <c r="D42" s="8" t="s">
        <v>22</v>
      </c>
      <c r="E42" s="13">
        <v>126000</v>
      </c>
      <c r="F42" s="13">
        <v>136000</v>
      </c>
      <c r="G42" s="13">
        <f t="shared" si="1"/>
        <v>-10000</v>
      </c>
      <c r="H42" s="21" t="s">
        <v>77</v>
      </c>
    </row>
    <row r="43" spans="1:8" ht="17.25" customHeight="1">
      <c r="A43" s="4"/>
      <c r="B43" s="8"/>
      <c r="C43" s="8"/>
      <c r="D43" s="8" t="s">
        <v>23</v>
      </c>
      <c r="E43" s="13">
        <v>127000</v>
      </c>
      <c r="F43" s="13">
        <v>94000</v>
      </c>
      <c r="G43" s="13">
        <f t="shared" si="1"/>
        <v>33000</v>
      </c>
      <c r="H43" s="21" t="s">
        <v>88</v>
      </c>
    </row>
    <row r="44" spans="1:8" ht="17.25" customHeight="1">
      <c r="A44" s="4"/>
      <c r="B44" s="8"/>
      <c r="C44" s="8"/>
      <c r="D44" s="8" t="s">
        <v>50</v>
      </c>
      <c r="E44" s="13">
        <f>'[1]29予算書内訳書 3.8'!$H$44</f>
        <v>2023500</v>
      </c>
      <c r="F44" s="13">
        <v>1974500</v>
      </c>
      <c r="G44" s="13">
        <f t="shared" si="1"/>
        <v>49000</v>
      </c>
      <c r="H44" s="21" t="s">
        <v>76</v>
      </c>
    </row>
    <row r="45" spans="1:8" ht="17.25" customHeight="1">
      <c r="A45" s="4"/>
      <c r="B45" s="8"/>
      <c r="C45" s="8"/>
      <c r="D45" s="8" t="s">
        <v>63</v>
      </c>
      <c r="E45" s="13">
        <f>'[1]29予算書内訳書 3.8'!$H$45</f>
        <v>15000</v>
      </c>
      <c r="F45" s="13">
        <v>15000</v>
      </c>
      <c r="G45" s="13">
        <f t="shared" si="1"/>
        <v>0</v>
      </c>
      <c r="H45" s="21" t="s">
        <v>101</v>
      </c>
    </row>
    <row r="46" spans="1:8" ht="17.25" customHeight="1">
      <c r="A46" s="7"/>
      <c r="B46" s="10"/>
      <c r="C46" s="10"/>
      <c r="D46" s="10" t="s">
        <v>26</v>
      </c>
      <c r="E46" s="26">
        <f>'[1]29予算書内訳書 3.8'!$H$46</f>
        <v>510000</v>
      </c>
      <c r="F46" s="26">
        <v>510000</v>
      </c>
      <c r="G46" s="26">
        <f t="shared" si="1"/>
        <v>0</v>
      </c>
      <c r="H46" s="27" t="s">
        <v>78</v>
      </c>
    </row>
    <row r="47" spans="1:8" ht="18" customHeight="1">
      <c r="A47" s="4"/>
      <c r="B47" s="8"/>
      <c r="C47" s="8"/>
      <c r="D47" s="8" t="s">
        <v>5</v>
      </c>
      <c r="E47" s="13">
        <f>SUM(E48:E67)</f>
        <v>6749500</v>
      </c>
      <c r="F47" s="13">
        <f>SUM(F48:F67)</f>
        <v>6141500</v>
      </c>
      <c r="G47" s="13">
        <f>SUM(G48:G67)</f>
        <v>608000</v>
      </c>
      <c r="H47" s="20"/>
    </row>
    <row r="48" spans="1:8" ht="18" customHeight="1">
      <c r="A48" s="4"/>
      <c r="B48" s="8"/>
      <c r="C48" s="8"/>
      <c r="D48" s="8" t="s">
        <v>27</v>
      </c>
      <c r="E48" s="13">
        <v>100000</v>
      </c>
      <c r="F48" s="13">
        <v>210000</v>
      </c>
      <c r="G48" s="13">
        <f t="shared" si="1"/>
        <v>-110000</v>
      </c>
      <c r="H48" s="21" t="s">
        <v>69</v>
      </c>
    </row>
    <row r="49" spans="1:8" ht="18" customHeight="1">
      <c r="A49" s="4"/>
      <c r="B49" s="8"/>
      <c r="C49" s="8"/>
      <c r="D49" s="8" t="s">
        <v>54</v>
      </c>
      <c r="E49" s="13">
        <f>'[1]29予算書内訳書 3.8'!$H$49</f>
        <v>271000</v>
      </c>
      <c r="F49" s="13">
        <v>263000</v>
      </c>
      <c r="G49" s="13">
        <f t="shared" si="1"/>
        <v>8000</v>
      </c>
      <c r="H49" s="21"/>
    </row>
    <row r="50" spans="1:8" ht="18" customHeight="1">
      <c r="A50" s="4"/>
      <c r="B50" s="8"/>
      <c r="C50" s="8"/>
      <c r="D50" s="8" t="s">
        <v>24</v>
      </c>
      <c r="E50" s="13">
        <f>'[1]29予算書内訳書 3.8'!$G$50</f>
        <v>41000</v>
      </c>
      <c r="F50" s="13">
        <v>38000</v>
      </c>
      <c r="G50" s="13">
        <f t="shared" si="1"/>
        <v>3000</v>
      </c>
      <c r="H50" s="32" t="s">
        <v>71</v>
      </c>
    </row>
    <row r="51" spans="1:8" ht="18" customHeight="1">
      <c r="A51" s="4"/>
      <c r="B51" s="8"/>
      <c r="C51" s="8"/>
      <c r="D51" s="8" t="s">
        <v>55</v>
      </c>
      <c r="E51" s="13">
        <f>'[1]29予算書内訳書 3.8'!$G$51</f>
        <v>2500</v>
      </c>
      <c r="F51" s="13">
        <v>2500</v>
      </c>
      <c r="G51" s="13">
        <f>E51-F51</f>
        <v>0</v>
      </c>
      <c r="H51" s="21"/>
    </row>
    <row r="52" spans="1:8" ht="18" customHeight="1">
      <c r="A52" s="4"/>
      <c r="B52" s="8"/>
      <c r="C52" s="8"/>
      <c r="D52" s="8" t="s">
        <v>64</v>
      </c>
      <c r="E52" s="13">
        <v>120000</v>
      </c>
      <c r="F52" s="13">
        <v>120000</v>
      </c>
      <c r="G52" s="13">
        <f t="shared" si="1"/>
        <v>0</v>
      </c>
      <c r="H52" s="21" t="s">
        <v>70</v>
      </c>
    </row>
    <row r="53" spans="1:8" ht="18" customHeight="1">
      <c r="A53" s="4"/>
      <c r="B53" s="8"/>
      <c r="C53" s="8"/>
      <c r="D53" s="8" t="s">
        <v>51</v>
      </c>
      <c r="E53" s="13">
        <f>'[1]29予算書内訳書 3.8'!$G$53</f>
        <v>1573000</v>
      </c>
      <c r="F53" s="13">
        <v>600000</v>
      </c>
      <c r="G53" s="13">
        <f t="shared" si="1"/>
        <v>973000</v>
      </c>
      <c r="H53" s="21" t="s">
        <v>97</v>
      </c>
    </row>
    <row r="54" spans="1:8" ht="18" customHeight="1">
      <c r="A54" s="4"/>
      <c r="B54" s="8"/>
      <c r="C54" s="8"/>
      <c r="D54" s="8" t="s">
        <v>41</v>
      </c>
      <c r="E54" s="13">
        <f>'[1]29予算書内訳書 3.8'!$G$54</f>
        <v>600000</v>
      </c>
      <c r="F54" s="13">
        <v>663000</v>
      </c>
      <c r="G54" s="13">
        <f t="shared" si="1"/>
        <v>-63000</v>
      </c>
      <c r="H54" s="21" t="s">
        <v>100</v>
      </c>
    </row>
    <row r="55" spans="1:8" ht="18" customHeight="1">
      <c r="A55" s="4"/>
      <c r="B55" s="8"/>
      <c r="C55" s="8"/>
      <c r="D55" s="8" t="s">
        <v>46</v>
      </c>
      <c r="E55" s="13">
        <v>95000</v>
      </c>
      <c r="F55" s="13">
        <v>95000</v>
      </c>
      <c r="G55" s="13">
        <f>E55-F55</f>
        <v>0</v>
      </c>
      <c r="H55" s="21"/>
    </row>
    <row r="56" spans="1:8" ht="18" customHeight="1">
      <c r="A56" s="4"/>
      <c r="B56" s="8"/>
      <c r="C56" s="8"/>
      <c r="D56" s="8" t="s">
        <v>52</v>
      </c>
      <c r="E56" s="13">
        <v>190000</v>
      </c>
      <c r="F56" s="13">
        <v>190000</v>
      </c>
      <c r="G56" s="13">
        <f>E56-F56</f>
        <v>0</v>
      </c>
      <c r="H56" s="21" t="s">
        <v>79</v>
      </c>
    </row>
    <row r="57" spans="1:8" ht="18" customHeight="1">
      <c r="A57" s="4"/>
      <c r="B57" s="8"/>
      <c r="C57" s="8"/>
      <c r="D57" s="8" t="s">
        <v>29</v>
      </c>
      <c r="E57" s="13">
        <f>'[1]29予算書内訳書 3.8'!$G$57</f>
        <v>17000</v>
      </c>
      <c r="F57" s="13">
        <v>17000</v>
      </c>
      <c r="G57" s="13">
        <f>E57-F57</f>
        <v>0</v>
      </c>
      <c r="H57" s="21" t="s">
        <v>102</v>
      </c>
    </row>
    <row r="58" spans="1:8" ht="18" customHeight="1">
      <c r="A58" s="4"/>
      <c r="B58" s="8"/>
      <c r="C58" s="8"/>
      <c r="D58" s="8" t="s">
        <v>21</v>
      </c>
      <c r="E58" s="13">
        <f>'[1]29予算書内訳書 3.8'!$G$58</f>
        <v>60000</v>
      </c>
      <c r="F58" s="13">
        <v>60000</v>
      </c>
      <c r="G58" s="13">
        <f t="shared" si="1"/>
        <v>0</v>
      </c>
      <c r="H58" s="21" t="s">
        <v>87</v>
      </c>
    </row>
    <row r="59" spans="1:8" ht="18" customHeight="1">
      <c r="A59" s="4"/>
      <c r="B59" s="8"/>
      <c r="C59" s="8"/>
      <c r="D59" s="8" t="s">
        <v>22</v>
      </c>
      <c r="E59" s="13">
        <f>'[1]29予算書内訳書 3.8'!$G$59</f>
        <v>60000</v>
      </c>
      <c r="F59" s="13">
        <v>60000</v>
      </c>
      <c r="G59" s="13">
        <f>E59-F59</f>
        <v>0</v>
      </c>
      <c r="H59" s="21" t="s">
        <v>86</v>
      </c>
    </row>
    <row r="60" spans="1:8" ht="18" customHeight="1">
      <c r="A60" s="4"/>
      <c r="B60" s="8"/>
      <c r="C60" s="8"/>
      <c r="D60" s="8" t="s">
        <v>53</v>
      </c>
      <c r="E60" s="13">
        <f>'[1]29予算書内訳書 3.8'!$G$60</f>
        <v>207000</v>
      </c>
      <c r="F60" s="13">
        <v>176000</v>
      </c>
      <c r="G60" s="13">
        <f>E60-F60</f>
        <v>31000</v>
      </c>
      <c r="H60" s="21" t="s">
        <v>74</v>
      </c>
    </row>
    <row r="61" spans="1:8" ht="18" customHeight="1">
      <c r="A61" s="4"/>
      <c r="B61" s="8"/>
      <c r="C61" s="8"/>
      <c r="D61" s="8" t="s">
        <v>28</v>
      </c>
      <c r="E61" s="13">
        <f>'[1]29予算書内訳書 3.8'!$G$61</f>
        <v>100000</v>
      </c>
      <c r="F61" s="13">
        <v>100000</v>
      </c>
      <c r="G61" s="13">
        <f t="shared" si="1"/>
        <v>0</v>
      </c>
      <c r="H61" s="21" t="s">
        <v>85</v>
      </c>
    </row>
    <row r="62" spans="1:8" ht="18" customHeight="1">
      <c r="A62" s="4"/>
      <c r="B62" s="8"/>
      <c r="C62" s="8"/>
      <c r="D62" s="8" t="s">
        <v>25</v>
      </c>
      <c r="E62" s="13">
        <f>'[1]29予算書内訳書 3.8'!$G$62</f>
        <v>321000</v>
      </c>
      <c r="F62" s="13">
        <v>321000</v>
      </c>
      <c r="G62" s="13">
        <f>E62-F62</f>
        <v>0</v>
      </c>
      <c r="H62" s="21" t="s">
        <v>98</v>
      </c>
    </row>
    <row r="63" spans="1:8" ht="18" customHeight="1">
      <c r="A63" s="4"/>
      <c r="B63" s="8"/>
      <c r="C63" s="8"/>
      <c r="D63" s="8" t="s">
        <v>30</v>
      </c>
      <c r="E63" s="13">
        <f>'[1]29予算書内訳書 3.8'!$G$63</f>
        <v>2481000</v>
      </c>
      <c r="F63" s="13">
        <v>2536000</v>
      </c>
      <c r="G63" s="13">
        <f t="shared" si="1"/>
        <v>-55000</v>
      </c>
      <c r="H63" s="21" t="s">
        <v>89</v>
      </c>
    </row>
    <row r="64" spans="1:8" ht="18" customHeight="1">
      <c r="A64" s="4"/>
      <c r="B64" s="8"/>
      <c r="C64" s="8"/>
      <c r="D64" s="8" t="s">
        <v>40</v>
      </c>
      <c r="E64" s="13">
        <f>'[1]29予算書内訳書 3.8'!$G$64</f>
        <v>200000</v>
      </c>
      <c r="F64" s="13">
        <v>150000</v>
      </c>
      <c r="G64" s="13">
        <f t="shared" si="1"/>
        <v>50000</v>
      </c>
      <c r="H64" s="21" t="s">
        <v>81</v>
      </c>
    </row>
    <row r="65" spans="1:8" ht="18" customHeight="1">
      <c r="A65" s="4"/>
      <c r="B65" s="8"/>
      <c r="C65" s="8"/>
      <c r="D65" s="8" t="s">
        <v>62</v>
      </c>
      <c r="E65" s="13">
        <f>'[1]29予算書内訳書 3.8'!$G$65</f>
        <v>160000</v>
      </c>
      <c r="F65" s="13">
        <v>160000</v>
      </c>
      <c r="G65" s="13">
        <f t="shared" si="1"/>
        <v>0</v>
      </c>
      <c r="H65" s="21" t="s">
        <v>80</v>
      </c>
    </row>
    <row r="66" spans="1:8" ht="18" customHeight="1">
      <c r="A66" s="4"/>
      <c r="B66" s="8"/>
      <c r="C66" s="8"/>
      <c r="D66" s="8" t="s">
        <v>31</v>
      </c>
      <c r="E66" s="13">
        <v>51000</v>
      </c>
      <c r="F66" s="13">
        <v>280000</v>
      </c>
      <c r="G66" s="13">
        <f t="shared" si="1"/>
        <v>-229000</v>
      </c>
      <c r="H66" s="21" t="s">
        <v>104</v>
      </c>
    </row>
    <row r="67" spans="1:8" ht="18" customHeight="1">
      <c r="A67" s="4"/>
      <c r="B67" s="8"/>
      <c r="C67" s="8"/>
      <c r="D67" s="8" t="s">
        <v>32</v>
      </c>
      <c r="E67" s="13">
        <f>'[1]29予算書内訳書 3.8'!$G$67</f>
        <v>100000</v>
      </c>
      <c r="F67" s="13">
        <v>100000</v>
      </c>
      <c r="G67" s="13">
        <f t="shared" si="1"/>
        <v>0</v>
      </c>
      <c r="H67" s="32" t="s">
        <v>105</v>
      </c>
    </row>
    <row r="68" spans="1:8" ht="18" customHeight="1">
      <c r="A68" s="4"/>
      <c r="B68" s="8" t="s">
        <v>33</v>
      </c>
      <c r="C68" s="8"/>
      <c r="D68" s="8"/>
      <c r="E68" s="22">
        <f>E29+E47</f>
        <v>23851500</v>
      </c>
      <c r="F68" s="22">
        <f>F29+F47</f>
        <v>22896500</v>
      </c>
      <c r="G68" s="22">
        <f>E68-F68</f>
        <v>955000</v>
      </c>
      <c r="H68" s="23"/>
    </row>
    <row r="69" spans="1:8" ht="18" customHeight="1">
      <c r="A69" s="4"/>
      <c r="B69" s="8"/>
      <c r="C69" s="8"/>
      <c r="D69" s="8" t="s">
        <v>56</v>
      </c>
      <c r="E69" s="28">
        <f>E26-E68</f>
        <v>0</v>
      </c>
      <c r="F69" s="28">
        <f>F26-F68</f>
        <v>-140500</v>
      </c>
      <c r="G69" s="28">
        <f>E69-F69</f>
        <v>140500</v>
      </c>
      <c r="H69" s="29"/>
    </row>
    <row r="70" spans="1:8" ht="18" customHeight="1">
      <c r="A70" s="4"/>
      <c r="B70" s="8"/>
      <c r="C70" s="8"/>
      <c r="D70" s="8" t="s">
        <v>58</v>
      </c>
      <c r="E70" s="28">
        <f>E69</f>
        <v>0</v>
      </c>
      <c r="F70" s="28">
        <f>F69</f>
        <v>-140500</v>
      </c>
      <c r="G70" s="28">
        <f>E70-F70</f>
        <v>140500</v>
      </c>
      <c r="H70" s="29"/>
    </row>
    <row r="71" spans="1:8" ht="18" customHeight="1">
      <c r="A71" s="4"/>
      <c r="B71" s="8"/>
      <c r="C71" s="8"/>
      <c r="D71" s="8" t="s">
        <v>59</v>
      </c>
      <c r="E71" s="28">
        <v>13281025</v>
      </c>
      <c r="F71" s="28">
        <v>13281025</v>
      </c>
      <c r="G71" s="28">
        <v>0</v>
      </c>
      <c r="H71" s="29"/>
    </row>
    <row r="72" spans="1:8" ht="18" customHeight="1">
      <c r="A72" s="4"/>
      <c r="B72" s="8"/>
      <c r="C72" s="8"/>
      <c r="D72" s="8" t="s">
        <v>60</v>
      </c>
      <c r="E72" s="28">
        <f>E70+E71</f>
        <v>13281025</v>
      </c>
      <c r="F72" s="28">
        <f>F70+F71</f>
        <v>13140525</v>
      </c>
      <c r="G72" s="28">
        <f>E72-F72</f>
        <v>140500</v>
      </c>
      <c r="H72" s="29"/>
    </row>
    <row r="73" spans="1:8" ht="18" customHeight="1" thickBot="1">
      <c r="A73" s="5" t="s">
        <v>34</v>
      </c>
      <c r="B73" s="11"/>
      <c r="C73" s="11"/>
      <c r="D73" s="11"/>
      <c r="E73" s="30">
        <f>E72</f>
        <v>13281025</v>
      </c>
      <c r="F73" s="30">
        <f>F72</f>
        <v>13140525</v>
      </c>
      <c r="G73" s="30">
        <f>E73-F73</f>
        <v>140500</v>
      </c>
      <c r="H73" s="31"/>
    </row>
  </sheetData>
  <sheetProtection/>
  <mergeCells count="4">
    <mergeCell ref="A1:H1"/>
    <mergeCell ref="A3:H3"/>
    <mergeCell ref="G4:H4"/>
    <mergeCell ref="A5:D5"/>
  </mergeCells>
  <printOptions horizontalCentered="1"/>
  <pageMargins left="0.984251968503937" right="0.7874015748031497" top="0.9448818897637796" bottom="0.35433070866141736" header="0.31496062992125984" footer="0.31496062992125984"/>
  <pageSetup horizontalDpi="600" verticalDpi="600" orientation="portrait" paperSize="9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kenkon</dc:creator>
  <cp:keywords/>
  <dc:description/>
  <cp:lastModifiedBy>sokkyou01</cp:lastModifiedBy>
  <cp:lastPrinted>2017-04-13T09:03:58Z</cp:lastPrinted>
  <dcterms:created xsi:type="dcterms:W3CDTF">2012-03-14T04:28:15Z</dcterms:created>
  <dcterms:modified xsi:type="dcterms:W3CDTF">2017-04-13T09:04:23Z</dcterms:modified>
  <cp:category/>
  <cp:version/>
  <cp:contentType/>
  <cp:contentStatus/>
</cp:coreProperties>
</file>